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b70c1fcd518e596/Apollo/"/>
    </mc:Choice>
  </mc:AlternateContent>
  <xr:revisionPtr revIDLastSave="69" documentId="8_{D601EC75-DD84-4ED5-8C00-97A76B8AFECE}" xr6:coauthVersionLast="47" xr6:coauthVersionMax="47" xr10:uidLastSave="{60DF5375-C23D-4F03-B1E3-56A345E329BC}"/>
  <workbookProtection lockStructure="1"/>
  <bookViews>
    <workbookView xWindow="-120" yWindow="-120" windowWidth="29040" windowHeight="15720" xr2:uid="{4DE2B1C3-35EB-45CC-9F27-6FEF48A5880D}"/>
  </bookViews>
  <sheets>
    <sheet name="Pre-revenue val calculator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2" i="1"/>
  <c r="E17" i="1" s="1"/>
  <c r="E5" i="1"/>
  <c r="E6" i="1"/>
  <c r="E7" i="1"/>
  <c r="E8" i="1"/>
  <c r="E4" i="1"/>
  <c r="E27" i="1"/>
  <c r="E25" i="1"/>
  <c r="E19" i="1"/>
  <c r="E18" i="1"/>
  <c r="C30" i="1" l="1"/>
  <c r="E9" i="1"/>
  <c r="E21" i="1" s="1"/>
  <c r="C29" i="1" s="1"/>
</calcChain>
</file>

<file path=xl/sharedStrings.xml><?xml version="1.0" encoding="utf-8"?>
<sst xmlns="http://schemas.openxmlformats.org/spreadsheetml/2006/main" count="45" uniqueCount="36">
  <si>
    <t xml:space="preserve"> Market Value Founder </t>
  </si>
  <si>
    <t>Founder 1</t>
  </si>
  <si>
    <t>Founder 2</t>
  </si>
  <si>
    <t>Founder 3</t>
  </si>
  <si>
    <t>Founder 4</t>
  </si>
  <si>
    <t>Actual Salary</t>
  </si>
  <si>
    <t>Market Salary</t>
  </si>
  <si>
    <t>Founder 5</t>
  </si>
  <si>
    <r>
      <rPr>
        <b/>
        <sz val="11"/>
        <color theme="1"/>
        <rFont val="Aptos Narrow"/>
        <family val="2"/>
        <scheme val="minor"/>
      </rPr>
      <t>Market Salary</t>
    </r>
    <r>
      <rPr>
        <sz val="11"/>
        <color theme="1"/>
        <rFont val="Aptos Narrow"/>
        <family val="2"/>
        <scheme val="minor"/>
      </rPr>
      <t>: is what a founder realistically can earn or did earn when employeed</t>
    </r>
  </si>
  <si>
    <r>
      <rPr>
        <b/>
        <sz val="11"/>
        <color theme="1"/>
        <rFont val="Aptos Narrow"/>
        <family val="2"/>
        <scheme val="minor"/>
      </rPr>
      <t>Actual Salary</t>
    </r>
    <r>
      <rPr>
        <sz val="11"/>
        <color theme="1"/>
        <rFont val="Aptos Narrow"/>
        <family val="2"/>
        <scheme val="minor"/>
      </rPr>
      <t>: average yearly salary untill Product Market Fit is achieved</t>
    </r>
  </si>
  <si>
    <r>
      <rPr>
        <b/>
        <sz val="11"/>
        <color theme="1"/>
        <rFont val="Aptos Narrow"/>
        <family val="2"/>
        <scheme val="minor"/>
      </rPr>
      <t>Product Market Fit</t>
    </r>
    <r>
      <rPr>
        <sz val="11"/>
        <color theme="1"/>
        <rFont val="Aptos Narrow"/>
        <family val="2"/>
        <scheme val="minor"/>
      </rPr>
      <t xml:space="preserve"> refers to the degree to which a product satisfies a strong market demand, meaning it solves a significant customer problem and delivers value that customers want to buy and use repeatedly</t>
    </r>
  </si>
  <si>
    <t>Non-dilutive grand funding (until PMF)</t>
  </si>
  <si>
    <t>Other</t>
  </si>
  <si>
    <t>Agriculture</t>
  </si>
  <si>
    <t>Mining</t>
  </si>
  <si>
    <t>Utilities</t>
  </si>
  <si>
    <t>Construction</t>
  </si>
  <si>
    <t>Manufacturing</t>
  </si>
  <si>
    <t>Retail</t>
  </si>
  <si>
    <t>Transportation</t>
  </si>
  <si>
    <t>Information</t>
  </si>
  <si>
    <t>Health Care</t>
  </si>
  <si>
    <t>All Sectors</t>
  </si>
  <si>
    <t>Sector (determines default risk)</t>
  </si>
  <si>
    <t>Comment</t>
  </si>
  <si>
    <t>Valuation Asked</t>
  </si>
  <si>
    <t>Estimated further dilution</t>
  </si>
  <si>
    <t>Adjusted required IRR (base is 15%)</t>
  </si>
  <si>
    <t>Required exit Price Asked</t>
  </si>
  <si>
    <t>Valuation Calculated</t>
  </si>
  <si>
    <t>Required exit Price Calculated</t>
  </si>
  <si>
    <t>Time to Exit (in  years)</t>
  </si>
  <si>
    <t>Time to Product Market Fit (in Years)</t>
  </si>
  <si>
    <t>Time spend on development pre-raise (in Years)</t>
  </si>
  <si>
    <r>
      <t xml:space="preserve">Required Exit Price: </t>
    </r>
    <r>
      <rPr>
        <sz val="11"/>
        <color theme="1"/>
        <rFont val="Aptos Narrow"/>
        <family val="2"/>
        <scheme val="minor"/>
      </rPr>
      <t>You must achieve this minimum exit price to compensate an investor for risk, opportunity cost loss, and the asset class's illiquidity.</t>
    </r>
    <r>
      <rPr>
        <b/>
        <sz val="11"/>
        <color theme="1"/>
        <rFont val="Aptos Narrow"/>
        <family val="2"/>
        <scheme val="minor"/>
      </rPr>
      <t xml:space="preserve"> </t>
    </r>
  </si>
  <si>
    <t>Sanity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</si>
</sst>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(&quot;$&quot;* #,##0.00_);_(&quot;$&quot;* \(#,##0.00\);_(&quot;$&quot;* &quot;-&quot;??_);_(@_)"/>
    <numFmt numFmtId="167" formatCode="0.0%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Geneva"/>
      <family val="2"/>
      <charset val="1"/>
    </font>
    <font>
      <sz val="12"/>
      <color theme="1"/>
      <name val="Times Roman"/>
    </font>
    <font>
      <i/>
      <sz val="12"/>
      <color theme="1"/>
      <name val="Times Roman"/>
    </font>
    <font>
      <u/>
      <sz val="9"/>
      <color theme="10"/>
      <name val="Genev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indent="1"/>
    </xf>
    <xf numFmtId="165" fontId="0" fillId="0" borderId="0" xfId="0" applyNumberFormat="1"/>
    <xf numFmtId="0" fontId="2" fillId="0" borderId="0" xfId="0" applyFont="1"/>
    <xf numFmtId="0" fontId="6" fillId="0" borderId="1" xfId="2" applyFont="1" applyBorder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2" xfId="0" applyNumberFormat="1" applyBorder="1"/>
    <xf numFmtId="0" fontId="2" fillId="0" borderId="0" xfId="0" applyFont="1" applyAlignment="1">
      <alignment horizontal="left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9" fontId="0" fillId="2" borderId="1" xfId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7">
    <cellStyle name="Comma 2" xfId="3" xr:uid="{F315027E-BD1B-497F-A23B-506AEBCCBFCE}"/>
    <cellStyle name="Currency 2" xfId="4" xr:uid="{B95016C2-816F-4E8F-AA36-9FABF59B46BF}"/>
    <cellStyle name="Hyperlink 2" xfId="6" xr:uid="{CA391609-720C-43BD-A1FC-F08149AE02E8}"/>
    <cellStyle name="Normal" xfId="0" builtinId="0"/>
    <cellStyle name="Normal 2" xfId="2" xr:uid="{00CD5F28-184B-4471-906A-3666AB5955D8}"/>
    <cellStyle name="Percent" xfId="1" builtinId="5"/>
    <cellStyle name="Percent 2" xfId="5" xr:uid="{E604E110-0F47-44AE-8245-2F1E6E0D783C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CB88-DFBF-4611-9AF7-EEEF58E894B9}">
  <dimension ref="B1:L35"/>
  <sheetViews>
    <sheetView showGridLines="0" tabSelected="1" workbookViewId="0">
      <selection activeCell="F29" sqref="F29"/>
    </sheetView>
  </sheetViews>
  <sheetFormatPr defaultRowHeight="15"/>
  <cols>
    <col min="1" max="1" width="4.85546875" customWidth="1"/>
    <col min="2" max="2" width="43.42578125" customWidth="1"/>
    <col min="3" max="3" width="18" customWidth="1"/>
    <col min="4" max="4" width="16.140625" customWidth="1"/>
    <col min="5" max="5" width="17.5703125" customWidth="1"/>
    <col min="6" max="6" width="147" customWidth="1"/>
    <col min="10" max="10" width="15.28515625" bestFit="1" customWidth="1"/>
    <col min="12" max="12" width="14.28515625" bestFit="1" customWidth="1"/>
  </cols>
  <sheetData>
    <row r="1" spans="2:10">
      <c r="F1" s="7" t="s">
        <v>24</v>
      </c>
    </row>
    <row r="2" spans="2:10">
      <c r="B2" s="4" t="s">
        <v>32</v>
      </c>
      <c r="C2" s="15">
        <v>2</v>
      </c>
      <c r="F2" s="18"/>
    </row>
    <row r="3" spans="2:10">
      <c r="B3" t="s">
        <v>0</v>
      </c>
      <c r="C3" s="7" t="s">
        <v>6</v>
      </c>
      <c r="D3" s="7" t="s">
        <v>5</v>
      </c>
    </row>
    <row r="4" spans="2:10">
      <c r="B4" s="2" t="s">
        <v>1</v>
      </c>
      <c r="C4" s="14">
        <v>250000</v>
      </c>
      <c r="D4" s="14">
        <v>50000</v>
      </c>
      <c r="E4" s="3">
        <f>(C4-D4)*$C$2</f>
        <v>400000</v>
      </c>
      <c r="F4" s="18"/>
    </row>
    <row r="5" spans="2:10">
      <c r="B5" s="2" t="s">
        <v>2</v>
      </c>
      <c r="C5" s="14">
        <v>200000</v>
      </c>
      <c r="D5" s="14">
        <v>40000</v>
      </c>
      <c r="E5" s="3">
        <f t="shared" ref="E5:E8" si="0">(C5-D5)*$C$2</f>
        <v>320000</v>
      </c>
      <c r="F5" s="18"/>
    </row>
    <row r="6" spans="2:10">
      <c r="B6" s="2" t="s">
        <v>3</v>
      </c>
      <c r="C6" s="14"/>
      <c r="D6" s="14"/>
      <c r="E6" s="3">
        <f t="shared" si="0"/>
        <v>0</v>
      </c>
      <c r="F6" s="18"/>
    </row>
    <row r="7" spans="2:10">
      <c r="B7" s="2" t="s">
        <v>4</v>
      </c>
      <c r="C7" s="14"/>
      <c r="D7" s="14"/>
      <c r="E7" s="3">
        <f t="shared" si="0"/>
        <v>0</v>
      </c>
      <c r="F7" s="18"/>
    </row>
    <row r="8" spans="2:10">
      <c r="B8" s="2" t="s">
        <v>7</v>
      </c>
      <c r="C8" s="14"/>
      <c r="D8" s="14"/>
      <c r="E8" s="3">
        <f t="shared" si="0"/>
        <v>0</v>
      </c>
      <c r="F8" s="18"/>
    </row>
    <row r="9" spans="2:10">
      <c r="B9" s="2"/>
      <c r="E9" s="10">
        <f>SUM(E4:E8)</f>
        <v>720000</v>
      </c>
    </row>
    <row r="10" spans="2:10">
      <c r="B10" s="4" t="s">
        <v>33</v>
      </c>
      <c r="C10" s="15">
        <v>1</v>
      </c>
      <c r="E10" s="3"/>
      <c r="F10" s="18"/>
    </row>
    <row r="11" spans="2:10">
      <c r="B11" t="s">
        <v>0</v>
      </c>
      <c r="C11" s="7" t="s">
        <v>6</v>
      </c>
      <c r="D11" s="7" t="s">
        <v>5</v>
      </c>
      <c r="E11" s="3"/>
    </row>
    <row r="12" spans="2:10">
      <c r="B12" s="2" t="s">
        <v>1</v>
      </c>
      <c r="C12" s="14">
        <v>250000</v>
      </c>
      <c r="D12" s="14"/>
      <c r="E12" s="3">
        <f>(C12-D12)*$C$10</f>
        <v>250000</v>
      </c>
      <c r="F12" s="18"/>
    </row>
    <row r="13" spans="2:10">
      <c r="B13" s="2" t="s">
        <v>2</v>
      </c>
      <c r="C13" s="14"/>
      <c r="D13" s="14"/>
      <c r="E13" s="3">
        <f t="shared" ref="E13:E16" si="1">(C13-D13)*$C$10</f>
        <v>0</v>
      </c>
      <c r="F13" s="18"/>
    </row>
    <row r="14" spans="2:10">
      <c r="B14" s="2" t="s">
        <v>3</v>
      </c>
      <c r="C14" s="14"/>
      <c r="D14" s="14"/>
      <c r="E14" s="3">
        <f t="shared" si="1"/>
        <v>0</v>
      </c>
      <c r="F14" s="18"/>
    </row>
    <row r="15" spans="2:10">
      <c r="B15" s="2" t="s">
        <v>4</v>
      </c>
      <c r="C15" s="14"/>
      <c r="D15" s="14"/>
      <c r="E15" s="3">
        <f t="shared" si="1"/>
        <v>0</v>
      </c>
      <c r="F15" s="18"/>
    </row>
    <row r="16" spans="2:10">
      <c r="B16" s="2" t="s">
        <v>7</v>
      </c>
      <c r="C16" s="14"/>
      <c r="D16" s="14"/>
      <c r="E16" s="3">
        <f t="shared" si="1"/>
        <v>0</v>
      </c>
      <c r="F16" s="18"/>
      <c r="J16" s="1"/>
    </row>
    <row r="17" spans="2:12">
      <c r="E17" s="10">
        <f>SUM(E12:E16)</f>
        <v>250000</v>
      </c>
    </row>
    <row r="18" spans="2:12">
      <c r="B18" s="4" t="s">
        <v>11</v>
      </c>
      <c r="C18" s="14">
        <v>300000</v>
      </c>
      <c r="E18" s="3">
        <f>C18</f>
        <v>300000</v>
      </c>
      <c r="F18" s="18"/>
    </row>
    <row r="19" spans="2:12">
      <c r="B19" s="4" t="s">
        <v>12</v>
      </c>
      <c r="C19" s="14">
        <v>60000</v>
      </c>
      <c r="E19" s="3">
        <f>C19</f>
        <v>60000</v>
      </c>
      <c r="F19" s="18"/>
      <c r="J19" s="1"/>
    </row>
    <row r="21" spans="2:12">
      <c r="B21" s="4" t="s">
        <v>29</v>
      </c>
      <c r="E21" s="9">
        <f>E9+E17+E18+E19</f>
        <v>1330000</v>
      </c>
      <c r="F21" s="18"/>
    </row>
    <row r="22" spans="2:12">
      <c r="B22" s="4" t="s">
        <v>25</v>
      </c>
      <c r="C22" s="14">
        <v>5000000</v>
      </c>
      <c r="E22" s="3"/>
      <c r="F22" s="18"/>
    </row>
    <row r="24" spans="2:12">
      <c r="B24" s="4" t="s">
        <v>31</v>
      </c>
      <c r="C24" s="15">
        <v>8</v>
      </c>
      <c r="F24" s="18"/>
    </row>
    <row r="25" spans="2:12">
      <c r="B25" s="4" t="s">
        <v>23</v>
      </c>
      <c r="C25" s="16" t="s">
        <v>22</v>
      </c>
      <c r="E25" s="8">
        <f>VLOOKUP('Pre-revenue val calculator'!C25,Sheet2!B3:C12,2,FALSE)</f>
        <v>0.67200000000000004</v>
      </c>
      <c r="F25" s="18"/>
    </row>
    <row r="26" spans="2:12">
      <c r="B26" s="4" t="s">
        <v>26</v>
      </c>
      <c r="C26" s="17">
        <v>0.4</v>
      </c>
    </row>
    <row r="27" spans="2:12">
      <c r="B27" s="4" t="s">
        <v>27</v>
      </c>
      <c r="E27" s="8">
        <f>15%/(1-E25)</f>
        <v>0.45731707317073172</v>
      </c>
      <c r="L27" s="1"/>
    </row>
    <row r="28" spans="2:12" ht="15.75" thickBot="1">
      <c r="C28" s="7" t="s">
        <v>35</v>
      </c>
      <c r="E28" s="8"/>
    </row>
    <row r="29" spans="2:12">
      <c r="B29" s="4" t="s">
        <v>30</v>
      </c>
      <c r="C29" s="11">
        <f>(E21*(1+E27)^C24)/(1-C26)</f>
        <v>45095459.215567589</v>
      </c>
    </row>
    <row r="30" spans="2:12" ht="15.75" thickBot="1">
      <c r="B30" s="4" t="s">
        <v>28</v>
      </c>
      <c r="C30" s="12">
        <f>(C22*(1+E27)^C24)/(1-C26)</f>
        <v>169531801.56228414</v>
      </c>
    </row>
    <row r="31" spans="2:12">
      <c r="B31" s="4"/>
      <c r="E31" s="3"/>
      <c r="F31" s="3"/>
    </row>
    <row r="32" spans="2:12">
      <c r="B32" t="s">
        <v>8</v>
      </c>
    </row>
    <row r="33" spans="2:2">
      <c r="B33" t="s">
        <v>9</v>
      </c>
    </row>
    <row r="34" spans="2:2">
      <c r="B34" t="s">
        <v>10</v>
      </c>
    </row>
    <row r="35" spans="2:2">
      <c r="B35" s="13" t="s">
        <v>34</v>
      </c>
    </row>
  </sheetData>
  <sheetProtection selectLockedCells="1"/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02A691-6396-4EAB-809D-9E925336EDDA}">
          <x14:formula1>
            <xm:f>Sheet2!$B$3:$B$12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334A-9D0C-4AF0-8F4E-A2B3CE0EE2A9}">
  <dimension ref="B3:C12"/>
  <sheetViews>
    <sheetView workbookViewId="0">
      <selection activeCell="F14" sqref="F14"/>
    </sheetView>
  </sheetViews>
  <sheetFormatPr defaultRowHeight="15"/>
  <cols>
    <col min="2" max="2" width="16.42578125" customWidth="1"/>
  </cols>
  <sheetData>
    <row r="3" spans="2:3" ht="15.75">
      <c r="B3" s="5" t="s">
        <v>13</v>
      </c>
      <c r="C3" s="6">
        <v>0.55099999999999993</v>
      </c>
    </row>
    <row r="4" spans="2:3" ht="15.75">
      <c r="B4" s="5" t="s">
        <v>14</v>
      </c>
      <c r="C4" s="6">
        <v>0.67700000000000005</v>
      </c>
    </row>
    <row r="5" spans="2:3" ht="15.75">
      <c r="B5" s="5" t="s">
        <v>15</v>
      </c>
      <c r="C5" s="6">
        <v>0.55099999999999993</v>
      </c>
    </row>
    <row r="6" spans="2:3" ht="15.75">
      <c r="B6" s="5" t="s">
        <v>16</v>
      </c>
      <c r="C6" s="6">
        <v>0.753</v>
      </c>
    </row>
    <row r="7" spans="2:3" ht="15.75">
      <c r="B7" s="5" t="s">
        <v>17</v>
      </c>
      <c r="C7" s="6">
        <v>0.61899999999999999</v>
      </c>
    </row>
    <row r="8" spans="2:3" ht="15.75">
      <c r="B8" s="5" t="s">
        <v>18</v>
      </c>
      <c r="C8" s="6">
        <v>0.61</v>
      </c>
    </row>
    <row r="9" spans="2:3" ht="15.75">
      <c r="B9" s="5" t="s">
        <v>19</v>
      </c>
      <c r="C9" s="6">
        <v>0.71599999999999997</v>
      </c>
    </row>
    <row r="10" spans="2:3" ht="15.75">
      <c r="B10" s="5" t="s">
        <v>20</v>
      </c>
      <c r="C10" s="6">
        <v>0.745</v>
      </c>
    </row>
    <row r="11" spans="2:3" ht="15.75">
      <c r="B11" s="5" t="s">
        <v>21</v>
      </c>
      <c r="C11" s="6">
        <v>0.57499999999999996</v>
      </c>
    </row>
    <row r="12" spans="2:3" ht="15.75">
      <c r="B12" s="5" t="s">
        <v>22</v>
      </c>
      <c r="C12" s="6">
        <v>0.67200000000000004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Pre-revenue val calculator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smith</dc:creator>
  <cp:lastModifiedBy>m smith</cp:lastModifiedBy>
  <dcterms:created xsi:type="dcterms:W3CDTF">2025-05-05T09:37:20Z</dcterms:created>
  <dcterms:modified xsi:type="dcterms:W3CDTF">2025-05-05T13:51:03Z</dcterms:modified>
</cp:coreProperties>
</file>